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13_ncr:1_{6C6C90A8-2E9C-4E0B-BC7D-CA74F8BDFC14}" xr6:coauthVersionLast="37" xr6:coauthVersionMax="37" xr10:uidLastSave="{00000000-0000-0000-0000-000000000000}"/>
  <bookViews>
    <workbookView xWindow="0" yWindow="0" windowWidth="13605" windowHeight="7575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64" l="1"/>
  <c r="D7" i="64"/>
  <c r="D15" i="63"/>
  <c r="D21" i="63" s="1"/>
  <c r="D8" i="63"/>
  <c r="D101" i="59"/>
  <c r="C101" i="59"/>
  <c r="C60" i="59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35" i="64" l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<sst xmlns="http://schemas.openxmlformats.org/spreadsheetml/2006/main" count="921" uniqueCount="634">
  <si>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</si>
  <si>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</si>
  <si>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</si>
  <si>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</si>
  <si>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</si>
  <si>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</si>
  <si>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</si>
  <si>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</si>
  <si>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</si>
  <si>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</si>
  <si>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</si>
  <si>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</si>
  <si>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</si>
  <si>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</si>
  <si>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</si>
  <si>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</si>
  <si>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</si>
  <si>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</si>
  <si>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</si>
  <si>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</si>
  <si>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</si>
  <si>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</si>
  <si>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</si>
  <si>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</si>
  <si>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</si>
  <si>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</si>
  <si>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</si>
  <si>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</si>
  <si>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</si>
  <si>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</si>
  <si>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</si>
  <si>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</si>
  <si>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</si>
  <si>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</si>
  <si>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</si>
  <si>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</si>
  <si>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</si>
  <si>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</si>
  <si>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</si>
  <si>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</si>
  <si>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</si>
  <si>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</si>
  <si>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</si>
  <si>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</si>
  <si>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</si>
  <si>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</si>
  <si>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</si>
  <si>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</si>
  <si>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</si>
  <si>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</si>
  <si>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</si>
  <si>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</si>
  <si>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</si>
  <si>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</si>
  <si>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</si>
  <si>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</si>
  <si>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</si>
  <si>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</si>
  <si>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</si>
  <si>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</si>
  <si>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</si>
  <si>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</si>
  <si>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</si>
  <si>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</si>
  <si>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</si>
  <si>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</si>
  <si>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</si>
  <si>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</si>
  <si>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</si>
  <si>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</si>
  <si>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</si>
  <si>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</si>
  <si>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</si>
  <si>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</si>
  <si>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</si>
  <si>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</si>
  <si>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</si>
  <si>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</si>
  <si>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</si>
  <si>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</si>
  <si>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</si>
  <si>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</si>
  <si>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</si>
  <si>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</si>
  <si>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</si>
  <si>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</si>
  <si>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</si>
  <si>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</si>
  <si>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</si>
  <si>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</si>
  <si>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</si>
  <si>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</si>
  <si>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</si>
  <si>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</si>
  <si>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</si>
  <si>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</si>
  <si>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</si>
  <si>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</si>
  <si>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</si>
  <si>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</si>
  <si>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</si>
  <si>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</si>
  <si>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</si>
  <si>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</si>
  <si>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</si>
  <si>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</si>
  <si>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</si>
  <si>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</si>
  <si>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</si>
  <si>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</si>
  <si>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</si>
  <si>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</si>
  <si>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</si>
  <si>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</si>
  <si>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</si>
  <si>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</si>
  <si>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</si>
  <si>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</si>
  <si>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</si>
  <si>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</si>
  <si>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</si>
  <si>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</si>
  <si>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</si>
  <si>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</si>
  <si>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</si>
  <si>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</si>
  <si>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</si>
  <si>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</si>
  <si>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</si>
  <si>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</si>
  <si>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</si>
  <si>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</si>
  <si>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</si>
  <si>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</si>
  <si>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</si>
  <si>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</si>
  <si>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</si>
  <si>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</si>
  <si>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</si>
  <si>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</si>
  <si>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</si>
  <si>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</si>
  <si>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</si>
  <si>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</si>
  <si>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</si>
  <si>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</si>
  <si>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</si>
  <si>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</si>
  <si>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</si>
  <si>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</si>
  <si>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</si>
  <si>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</si>
  <si>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</si>
  <si>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</si>
  <si>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</si>
  <si>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</si>
  <si>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</si>
  <si>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</si>
  <si>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</si>
  <si>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</si>
  <si>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</si>
  <si>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</si>
  <si>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</si>
  <si>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</si>
  <si>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</si>
  <si>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</si>
  <si>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</si>
  <si>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</si>
  <si>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</si>
  <si>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</si>
  <si>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</si>
  <si>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</si>
  <si>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</si>
  <si>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</si>
  <si>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</si>
  <si>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</si>
  <si>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</si>
  <si>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</si>
  <si>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</si>
  <si>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</si>
  <si>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</si>
  <si>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</si>
  <si>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</si>
  <si>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</si>
  <si>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</si>
  <si>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</si>
  <si>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</si>
  <si>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</si>
  <si>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</si>
  <si>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</si>
  <si>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</si>
  <si>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</si>
  <si>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</si>
  <si>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</si>
  <si>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</si>
  <si>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</si>
  <si>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</si>
  <si>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</si>
  <si>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</si>
  <si>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</si>
  <si>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</si>
  <si>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</si>
  <si>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</si>
  <si>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</si>
  <si>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</si>
  <si>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</si>
  <si>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</si>
  <si>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</si>
  <si>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</si>
  <si>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</si>
  <si>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</si>
  <si>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</si>
  <si>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</si>
  <si>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</si>
  <si>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</si>
  <si>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</si>
  <si>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</si>
  <si>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</si>
  <si>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</si>
  <si>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</si>
  <si>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</si>
  <si>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</si>
  <si>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</si>
  <si>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</si>
  <si>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</si>
  <si>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</si>
  <si>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</si>
  <si>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</si>
  <si>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</si>
  <si>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</si>
  <si>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</si>
  <si>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</si>
  <si>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</si>
  <si>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</si>
  <si>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</si>
  <si>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</si>
  <si>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</si>
  <si>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</si>
  <si>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</si>
  <si>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</si>
  <si>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</si>
  <si>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</si>
  <si>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</si>
  <si>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</si>
  <si>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</si>
  <si>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</si>
  <si>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</si>
  <si>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</si>
  <si>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</si>
  <si>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</si>
  <si>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</si>
  <si>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</si>
  <si>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</si>
  <si>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</si>
  <si>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</si>
  <si>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</si>
  <si>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</si>
  <si>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</si>
  <si>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</si>
  <si>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</si>
  <si>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</si>
  <si>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</si>
  <si>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</si>
  <si>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</si>
  <si>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</si>
  <si>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</si>
  <si>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</si>
  <si>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</si>
  <si>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</si>
  <si>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</si>
  <si>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</si>
  <si>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</si>
  <si>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</si>
  <si>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</si>
  <si>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</si>
  <si>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</si>
  <si>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</si>
  <si>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</si>
  <si>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</si>
  <si>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</si>
  <si>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</si>
  <si>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</si>
  <si>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</si>
  <si>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</si>
  <si>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</si>
  <si>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</si>
  <si>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</si>
  <si>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</si>
  <si>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</si>
  <si>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</si>
  <si>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</si>
  <si>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</si>
  <si>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</si>
  <si>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</si>
  <si>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</si>
  <si>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</si>
  <si>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</si>
  <si>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</si>
  <si>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</si>
  <si>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</si>
  <si>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</si>
  <si>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</si>
  <si>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</si>
  <si>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</si>
  <si>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</si>
  <si>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</si>
  <si>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</si>
  <si>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</si>
  <si>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</si>
  <si>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</si>
  <si>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</si>
  <si>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</si>
  <si>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</si>
  <si>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</si>
  <si>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</si>
  <si>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</si>
  <si>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</si>
  <si>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</si>
  <si>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</si>
  <si>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</si>
  <si>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</si>
  <si>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</si>
  <si>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</si>
  <si>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</si>
  <si>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</si>
  <si>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</si>
  <si>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</si>
  <si>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</si>
  <si>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</si>
  <si>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</si>
  <si>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</si>
  <si>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</si>
  <si>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</si>
  <si>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</si>
  <si>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</si>
  <si>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</si>
  <si>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</si>
  <si>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</si>
  <si>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</si>
  <si>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</si>
  <si>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</si>
  <si>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</si>
  <si>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</si>
  <si>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</si>
  <si>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</si>
  <si>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</si>
  <si>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</si>
  <si>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</si>
  <si>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</si>
  <si>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</si>
  <si>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</si>
  <si>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</si>
  <si>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</si>
  <si>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</si>
  <si>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</si>
  <si>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</si>
  <si>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</si>
  <si>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</si>
  <si>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</si>
  <si>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</si>
  <si>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</si>
  <si>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</si>
  <si>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</si>
  <si>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</si>
  <si>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</si>
  <si>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</si>
  <si>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</si>
  <si>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</si>
  <si>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</si>
  <si>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</si>
  <si>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</si>
  <si>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</si>
  <si>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</si>
  <si>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</si>
  <si>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</si>
  <si>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</si>
  <si>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</si>
  <si>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</si>
  <si>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</si>
  <si>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</si>
  <si>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</si>
  <si>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</si>
  <si>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</si>
  <si>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</si>
  <si>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</si>
  <si>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</si>
  <si>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</si>
  <si>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</si>
  <si>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</si>
  <si>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</si>
  <si>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</si>
  <si>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</si>
  <si>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</si>
  <si>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</si>
  <si>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</si>
  <si>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</si>
  <si>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</si>
  <si>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</si>
  <si>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</si>
  <si>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</si>
  <si>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</si>
  <si>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</si>
  <si>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</si>
  <si>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</si>
  <si>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</si>
  <si>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</si>
  <si>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</si>
  <si>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</si>
  <si>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</si>
  <si>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</si>
  <si>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</si>
  <si>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</si>
  <si>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</si>
  <si>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</si>
  <si>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</si>
  <si>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</si>
  <si>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</si>
  <si>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</si>
  <si>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</si>
  <si>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</si>
  <si>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</si>
  <si>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</si>
  <si>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</si>
  <si>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</si>
  <si>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</si>
  <si>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</si>
  <si>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</si>
  <si>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</si>
  <si>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</si>
  <si>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</si>
  <si>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</si>
  <si>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</si>
  <si>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</si>
  <si>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</si>
  <si>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</si>
  <si>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</si>
  <si>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</si>
  <si>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</si>
  <si>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</si>
  <si>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</si>
  <si>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</si>
  <si>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</si>
  <si>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</si>
  <si>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</si>
  <si>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</si>
  <si>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</si>
  <si>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</si>
  <si>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</si>
  <si>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</si>
  <si>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</si>
  <si>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</si>
  <si>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</si>
  <si>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</si>
  <si>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</si>
  <si>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</si>
  <si>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</si>
  <si>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</si>
  <si>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</si>
  <si>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</si>
  <si>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</si>
  <si>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</si>
  <si>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</si>
  <si>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</si>
  <si>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</si>
  <si>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</si>
  <si>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</si>
  <si>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</si>
  <si>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</si>
  <si>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</si>
  <si>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</si>
  <si>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</si>
  <si>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</si>
  <si>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</si>
  <si>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</si>
  <si>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</si>
  <si>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</si>
  <si>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</si>
  <si>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</si>
  <si>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</si>
  <si>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</si>
  <si>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</si>
  <si>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</si>
  <si>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</si>
  <si>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</si>
  <si>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</si>
  <si>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</si>
  <si>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</si>
  <si>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</si>
  <si>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</si>
  <si>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</si>
  <si>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</si>
  <si>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</si>
  <si>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</si>
  <si>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</si>
  <si>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</si>
  <si>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</si>
  <si>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</si>
  <si>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</si>
  <si>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</si>
  <si>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</si>
  <si>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</si>
  <si>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</si>
  <si>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</si>
  <si>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</si>
  <si>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</si>
  <si>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</si>
  <si>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</si>
  <si>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</si>
  <si>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</si>
  <si>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</si>
  <si>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</si>
  <si>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</si>
  <si>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</si>
  <si>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</si>
  <si>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</si>
  <si>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</si>
  <si>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</si>
  <si>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</si>
  <si>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</si>
  <si>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</si>
  <si>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</si>
  <si>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</si>
  <si>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</si>
  <si>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</si>
  <si>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</si>
  <si>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</si>
  <si>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</si>
  <si>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</si>
  <si>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</si>
  <si>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</si>
  <si>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</si>
  <si>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</si>
  <si>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</si>
  <si>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</si>
  <si>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</si>
  <si>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</si>
  <si>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</si>
  <si>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</si>
  <si>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</si>
  <si>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</si>
  <si>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</si>
  <si>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</si>
  <si>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</si>
  <si>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</si>
  <si>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</si>
  <si>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</si>
  <si>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</si>
  <si>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</si>
  <si>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</si>
  <si>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</si>
  <si>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</si>
  <si>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</si>
  <si>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</si>
  <si>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</si>
  <si>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</si>
  <si>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</si>
  <si>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</si>
  <si>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</si>
  <si>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</si>
  <si>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</si>
  <si>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</si>
  <si>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</si>
  <si>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</si>
  <si>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</si>
  <si>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</si>
  <si>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</si>
  <si>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</si>
  <si>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</si>
  <si>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</si>
  <si>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</si>
  <si>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</si>
  <si>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</si>
  <si>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</si>
  <si>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</si>
  <si>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</si>
  <si>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</si>
  <si>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</si>
  <si>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</si>
  <si>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</si>
  <si>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</si>
  <si>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</si>
  <si>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</si>
  <si>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</si>
  <si>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</si>
  <si>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</si>
  <si>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</si>
  <si>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</si>
  <si>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</si>
  <si>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</si>
  <si>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</si>
  <si>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</si>
  <si>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</si>
  <si>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</si>
  <si>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</si>
  <si>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</si>
  <si>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</si>
  <si>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</si>
  <si>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</si>
  <si>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</si>
  <si>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</si>
  <si>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</si>
  <si>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</si>
  <si>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</si>
  <si>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</si>
  <si>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</si>
  <si>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</si>
  <si>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</si>
  <si>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</si>
  <si>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</si>
  <si>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</si>
  <si>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</si>
  <si>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</si>
  <si>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</si>
  <si>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</si>
  <si>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</si>
  <si>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</si>
  <si>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</si>
  <si>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</si>
  <si>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</si>
  <si>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</si>
  <si>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</si>
  <si>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</si>
  <si>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</si>
  <si>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</si>
  <si>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</si>
  <si>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</si>
  <si>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</si>
  <si>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</si>
  <si>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JUNTA DE AGUA POTABLE Y ALCANTARILLADO DE COMONFORT, GTO.</t>
  </si>
  <si>
    <t>Correspondiente del 1 de Enero al AL 30 DE SEPTIEMBRE DEL 2018</t>
  </si>
  <si>
    <t>PROMEDIO</t>
  </si>
  <si>
    <t>POR LA FRECUENCIA DE LAS ENTRADAS Y SALIDAS AL ALMACEN</t>
  </si>
  <si>
    <t>LINEA RECTA</t>
  </si>
  <si>
    <t>EN BUEN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</si>
</sst>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70" formatCode="General_)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name val="Arial"/>
    </font>
    <font>
      <sz val="10"/>
      <color theme="1"/>
      <name val="Times New Roman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4" fillId="0" borderId="0"/>
    <xf numFmtId="170" fontId="4" fillId="0" borderId="0"/>
    <xf numFmtId="9" fontId="4" fillId="0" borderId="0" applyFont="0" applyFill="0" applyBorder="0" applyAlignment="0" applyProtection="0"/>
    <xf numFmtId="0" fontId="25" fillId="0" borderId="0"/>
  </cellStyleXfs>
  <cellXfs count="17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14" fillId="0" borderId="0" xfId="8" applyFont="1"/>
    <xf numFmtId="0" fontId="14" fillId="0" borderId="0" xfId="8" applyFont="1"/>
    <xf numFmtId="0" fontId="23" fillId="0" borderId="0" xfId="0" applyFont="1"/>
    <xf numFmtId="9" fontId="23" fillId="0" borderId="0" xfId="12" applyFont="1" applyFill="1"/>
    <xf numFmtId="9" fontId="14" fillId="0" borderId="0" xfId="12" applyFont="1" applyFill="1"/>
    <xf numFmtId="0" fontId="14" fillId="0" borderId="0" xfId="8" applyFont="1"/>
    <xf numFmtId="4" fontId="14" fillId="0" borderId="0" xfId="8" applyNumberFormat="1" applyFont="1"/>
    <xf numFmtId="4" fontId="14" fillId="0" borderId="0" xfId="8" applyNumberFormat="1" applyFont="1"/>
    <xf numFmtId="4" fontId="2" fillId="0" borderId="26" xfId="15" applyNumberFormat="1" applyFont="1" applyFill="1" applyBorder="1" applyProtection="1">
      <protection locked="0"/>
    </xf>
    <xf numFmtId="4" fontId="3" fillId="0" borderId="1" xfId="2" applyNumberFormat="1" applyFont="1" applyFill="1" applyBorder="1" applyAlignment="1" applyProtection="1">
      <alignment vertical="top"/>
      <protection locked="0"/>
    </xf>
    <xf numFmtId="4" fontId="8" fillId="0" borderId="25" xfId="2" applyNumberFormat="1" applyFont="1" applyFill="1" applyBorder="1" applyAlignment="1" applyProtection="1">
      <alignment vertical="top"/>
      <protection locked="0"/>
    </xf>
  </cellXfs>
  <cellStyles count="56">
    <cellStyle name="=C:\WINNT\SYSTEM32\COMMAND.COM" xfId="53" xr:uid="{00000000-0005-0000-0000-000000000000}"/>
    <cellStyle name="Euro" xfId="16" xr:uid="{00000000-0005-0000-0000-000000000000}"/>
    <cellStyle name="Hipervínculo" xfId="11" builtinId="8"/>
    <cellStyle name="Millares 2" xfId="1" xr:uid="{00000000-0005-0000-0000-000001000000}"/>
    <cellStyle name="Millares 2 2" xfId="13" xr:uid="{00000000-0005-0000-0000-000003000000}"/>
    <cellStyle name="Millares 2 2 2" xfId="29" xr:uid="{00000000-0005-0000-0000-000004000000}"/>
    <cellStyle name="Millares 2 2 2 2" xfId="48" xr:uid="{00000000-0005-0000-0000-000005000000}"/>
    <cellStyle name="Millares 2 2 3" xfId="18" xr:uid="{00000000-0005-0000-0000-000006000000}"/>
    <cellStyle name="Millares 2 2 4" xfId="37" xr:uid="{00000000-0005-0000-0000-000007000000}"/>
    <cellStyle name="Millares 2 2 5" xfId="43" xr:uid="{00000000-0005-0000-0000-000008000000}"/>
    <cellStyle name="Millares 2 3" xfId="14" xr:uid="{00000000-0005-0000-0000-000009000000}"/>
    <cellStyle name="Millares 2 3 2" xfId="30" xr:uid="{00000000-0005-0000-0000-00000A000000}"/>
    <cellStyle name="Millares 2 3 2 2" xfId="49" xr:uid="{00000000-0005-0000-0000-00000B000000}"/>
    <cellStyle name="Millares 2 3 3" xfId="19" xr:uid="{00000000-0005-0000-0000-00000C000000}"/>
    <cellStyle name="Millares 2 3 4" xfId="38" xr:uid="{00000000-0005-0000-0000-00000D000000}"/>
    <cellStyle name="Millares 2 3 5" xfId="44" xr:uid="{00000000-0005-0000-0000-00000E000000}"/>
    <cellStyle name="Millares 2 4" xfId="28" xr:uid="{00000000-0005-0000-0000-00000F000000}"/>
    <cellStyle name="Millares 2 4 2" xfId="47" xr:uid="{00000000-0005-0000-0000-000010000000}"/>
    <cellStyle name="Millares 2 5" xfId="17" xr:uid="{00000000-0005-0000-0000-000011000000}"/>
    <cellStyle name="Millares 2 6" xfId="36" xr:uid="{00000000-0005-0000-0000-000012000000}"/>
    <cellStyle name="Millares 2 7" xfId="42" xr:uid="{00000000-0005-0000-0000-000013000000}"/>
    <cellStyle name="Millares 3" xfId="20" xr:uid="{00000000-0005-0000-0000-000014000000}"/>
    <cellStyle name="Millares 3 2" xfId="31" xr:uid="{00000000-0005-0000-0000-000015000000}"/>
    <cellStyle name="Millares 3 2 2" xfId="50" xr:uid="{00000000-0005-0000-0000-000016000000}"/>
    <cellStyle name="Millares 3 3" xfId="39" xr:uid="{00000000-0005-0000-0000-000017000000}"/>
    <cellStyle name="Millares 3 4" xfId="45" xr:uid="{00000000-0005-0000-0000-000018000000}"/>
    <cellStyle name="Millares 4" xfId="41" xr:uid="{00000000-0005-0000-0000-000019000000}"/>
    <cellStyle name="Moneda 2" xfId="21" xr:uid="{00000000-0005-0000-0000-00001A000000}"/>
    <cellStyle name="Moneda 2 2" xfId="32" xr:uid="{00000000-0005-0000-0000-00001B000000}"/>
    <cellStyle name="Moneda 2 2 2" xfId="51" xr:uid="{00000000-0005-0000-0000-00001C000000}"/>
    <cellStyle name="Moneda 2 3" xfId="40" xr:uid="{00000000-0005-0000-0000-00001D000000}"/>
    <cellStyle name="Moneda 2 4" xfId="46" xr:uid="{00000000-0005-0000-0000-00001E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2 3 2" xfId="33" xr:uid="{00000000-0005-0000-0000-000023000000}"/>
    <cellStyle name="Normal 2 4" xfId="52" xr:uid="{00000000-0005-0000-0000-00002F000000}"/>
    <cellStyle name="Normal 3" xfId="8" xr:uid="{00000000-0005-0000-0000-000006000000}"/>
    <cellStyle name="Normal 3 2" xfId="10" xr:uid="{00000000-0005-0000-0000-000007000000}"/>
    <cellStyle name="Normal 3 3" xfId="55" xr:uid="{00000000-0005-0000-0000-00000A000000}"/>
    <cellStyle name="Normal 4" xfId="4" xr:uid="{00000000-0005-0000-0000-000008000000}"/>
    <cellStyle name="Normal 4 2" xfId="23" xr:uid="{00000000-0005-0000-0000-000027000000}"/>
    <cellStyle name="Normal 4 3" xfId="22" xr:uid="{00000000-0005-0000-0000-000028000000}"/>
    <cellStyle name="Normal 5" xfId="5" xr:uid="{00000000-0005-0000-0000-000009000000}"/>
    <cellStyle name="Normal 5 2" xfId="25" xr:uid="{00000000-0005-0000-0000-00002A000000}"/>
    <cellStyle name="Normal 5 3" xfId="24" xr:uid="{00000000-0005-0000-0000-00002B000000}"/>
    <cellStyle name="Normal 56" xfId="6" xr:uid="{00000000-0005-0000-0000-00000A000000}"/>
    <cellStyle name="Normal 6" xfId="26" xr:uid="{00000000-0005-0000-0000-00002D000000}"/>
    <cellStyle name="Normal 6 2" xfId="27" xr:uid="{00000000-0005-0000-0000-00002E000000}"/>
    <cellStyle name="Normal 6 2 2" xfId="35" xr:uid="{00000000-0005-0000-0000-00002F000000}"/>
    <cellStyle name="Normal 6 3" xfId="34" xr:uid="{00000000-0005-0000-0000-000030000000}"/>
    <cellStyle name="Normal 7" xfId="15" xr:uid="{00000000-0005-0000-0000-000031000000}"/>
    <cellStyle name="Porcentaje" xfId="12" builtinId="5"/>
    <cellStyle name="Porcentaje 2" xfId="7" xr:uid="{00000000-0005-0000-0000-00000B000000}"/>
    <cellStyle name="Porcentual 2" xfId="5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8" t="s">
        <v>628</v>
      </c>
      <c r="B1" s="148"/>
      <c r="C1" s="73"/>
      <c r="D1" s="70" t="s">
        <v>288</v>
      </c>
      <c r="E1" s="71">
        <v>2018</v>
      </c>
    </row>
    <row r="2" spans="1:5" ht="18.95" customHeight="1" x14ac:dyDescent="0.2">
      <c r="A2" s="149" t="s">
        <v>627</v>
      </c>
      <c r="B2" s="149"/>
      <c r="C2" s="93"/>
      <c r="D2" s="70" t="s">
        <v>290</v>
      </c>
      <c r="E2" s="73" t="s">
        <v>291</v>
      </c>
    </row>
    <row r="3" spans="1:5" ht="18.95" customHeight="1" x14ac:dyDescent="0.2">
      <c r="A3" s="150" t="s">
        <v>629</v>
      </c>
      <c r="B3" s="150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5" t="s">
        <v>90</v>
      </c>
      <c r="B33" s="146" t="s">
        <v>85</v>
      </c>
    </row>
    <row r="34" spans="1:2" x14ac:dyDescent="0.2">
      <c r="A34" s="145" t="s">
        <v>91</v>
      </c>
      <c r="B34" s="146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6" t="s">
        <v>36</v>
      </c>
    </row>
    <row r="38" spans="1:2" x14ac:dyDescent="0.2">
      <c r="A38" s="40"/>
      <c r="B38" s="146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C15" sqref="C15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4" t="s">
        <v>628</v>
      </c>
      <c r="B1" s="154"/>
      <c r="C1" s="154"/>
      <c r="D1" s="154"/>
    </row>
    <row r="2" spans="1:4" s="94" customFormat="1" ht="18.95" customHeight="1" x14ac:dyDescent="0.25">
      <c r="A2" s="154" t="s">
        <v>624</v>
      </c>
      <c r="B2" s="154"/>
      <c r="C2" s="154"/>
      <c r="D2" s="154"/>
    </row>
    <row r="3" spans="1:4" s="94" customFormat="1" ht="18.95" customHeight="1" x14ac:dyDescent="0.25">
      <c r="A3" s="154" t="s">
        <v>629</v>
      </c>
      <c r="B3" s="154"/>
      <c r="C3" s="154"/>
      <c r="D3" s="154"/>
    </row>
    <row r="4" spans="1:4" s="97" customFormat="1" ht="18.95" customHeight="1" x14ac:dyDescent="0.2">
      <c r="A4" s="155" t="s">
        <v>620</v>
      </c>
      <c r="B4" s="155"/>
      <c r="C4" s="155"/>
      <c r="D4" s="155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D6" s="173">
        <v>19195646.680000003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/>
      <c r="D8" s="108">
        <f>SUM(C9:C13)</f>
        <v>175958.12</v>
      </c>
    </row>
    <row r="9" spans="1:4" x14ac:dyDescent="0.2">
      <c r="A9" s="109"/>
      <c r="B9" s="110" t="s">
        <v>144</v>
      </c>
      <c r="C9" s="111">
        <v>175958.12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/>
      <c r="D15" s="108">
        <f>SUM(C16:C19)</f>
        <v>523257</v>
      </c>
    </row>
    <row r="16" spans="1:4" x14ac:dyDescent="0.2">
      <c r="A16" s="109"/>
      <c r="B16" s="110" t="s">
        <v>138</v>
      </c>
      <c r="C16" s="111"/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74">
        <v>523257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100" t="s">
        <v>134</v>
      </c>
      <c r="B21" s="100"/>
      <c r="C21" s="122"/>
      <c r="D21" s="101">
        <f>D6+D8-D15</f>
        <v>18848347.800000004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topLeftCell="A10" workbookViewId="0">
      <selection activeCell="C39" sqref="C39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2" customWidth="1"/>
    <col min="5" max="16384" width="11.42578125" style="96"/>
  </cols>
  <sheetData>
    <row r="1" spans="1:4" s="123" customFormat="1" ht="18.95" customHeight="1" x14ac:dyDescent="0.25">
      <c r="A1" s="156" t="s">
        <v>628</v>
      </c>
      <c r="B1" s="156"/>
      <c r="C1" s="156"/>
      <c r="D1" s="156"/>
    </row>
    <row r="2" spans="1:4" s="123" customFormat="1" ht="18.95" customHeight="1" x14ac:dyDescent="0.25">
      <c r="A2" s="156" t="s">
        <v>625</v>
      </c>
      <c r="B2" s="156"/>
      <c r="C2" s="156"/>
      <c r="D2" s="156"/>
    </row>
    <row r="3" spans="1:4" s="123" customFormat="1" ht="18.95" customHeight="1" x14ac:dyDescent="0.25">
      <c r="A3" s="156" t="s">
        <v>629</v>
      </c>
      <c r="B3" s="156"/>
      <c r="C3" s="156"/>
      <c r="D3" s="156"/>
    </row>
    <row r="4" spans="1:4" s="124" customFormat="1" x14ac:dyDescent="0.2">
      <c r="A4" s="157"/>
      <c r="B4" s="157"/>
      <c r="C4" s="157"/>
      <c r="D4" s="157"/>
    </row>
    <row r="5" spans="1:4" x14ac:dyDescent="0.2">
      <c r="A5" s="125" t="s">
        <v>168</v>
      </c>
      <c r="B5" s="126"/>
      <c r="C5" s="127"/>
      <c r="D5" s="172">
        <v>17065147.510000002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167</v>
      </c>
      <c r="B7" s="132"/>
      <c r="C7" s="127"/>
      <c r="D7" s="133">
        <f>SUM(C8:C24)</f>
        <v>2007896.98</v>
      </c>
    </row>
    <row r="8" spans="1:4" x14ac:dyDescent="0.2">
      <c r="A8" s="109"/>
      <c r="B8" s="134" t="s">
        <v>166</v>
      </c>
      <c r="C8" s="111">
        <v>53090</v>
      </c>
      <c r="D8" s="135"/>
    </row>
    <row r="9" spans="1:4" x14ac:dyDescent="0.2">
      <c r="A9" s="109"/>
      <c r="B9" s="134" t="s">
        <v>165</v>
      </c>
      <c r="C9" s="111">
        <v>7800</v>
      </c>
      <c r="D9" s="136"/>
    </row>
    <row r="10" spans="1:4" x14ac:dyDescent="0.2">
      <c r="A10" s="109"/>
      <c r="B10" s="134" t="s">
        <v>164</v>
      </c>
      <c r="C10" s="111">
        <v>0</v>
      </c>
      <c r="D10" s="136"/>
    </row>
    <row r="11" spans="1:4" x14ac:dyDescent="0.2">
      <c r="A11" s="109"/>
      <c r="B11" s="134" t="s">
        <v>163</v>
      </c>
      <c r="C11" s="111">
        <v>1058534.48</v>
      </c>
      <c r="D11" s="136"/>
    </row>
    <row r="12" spans="1:4" x14ac:dyDescent="0.2">
      <c r="A12" s="109"/>
      <c r="B12" s="134" t="s">
        <v>162</v>
      </c>
      <c r="C12" s="111">
        <v>0</v>
      </c>
      <c r="D12" s="136"/>
    </row>
    <row r="13" spans="1:4" x14ac:dyDescent="0.2">
      <c r="A13" s="109"/>
      <c r="B13" s="134" t="s">
        <v>161</v>
      </c>
      <c r="C13" s="111">
        <v>820485.72</v>
      </c>
      <c r="D13" s="136"/>
    </row>
    <row r="14" spans="1:4" x14ac:dyDescent="0.2">
      <c r="A14" s="109"/>
      <c r="B14" s="134" t="s">
        <v>160</v>
      </c>
      <c r="C14" s="111">
        <v>0</v>
      </c>
      <c r="D14" s="136"/>
    </row>
    <row r="15" spans="1:4" x14ac:dyDescent="0.2">
      <c r="A15" s="109"/>
      <c r="B15" s="134" t="s">
        <v>159</v>
      </c>
      <c r="C15" s="111">
        <v>67986.78</v>
      </c>
      <c r="D15" s="136"/>
    </row>
    <row r="16" spans="1:4" x14ac:dyDescent="0.2">
      <c r="A16" s="109"/>
      <c r="B16" s="134" t="s">
        <v>158</v>
      </c>
      <c r="C16" s="111">
        <v>0</v>
      </c>
      <c r="D16" s="136"/>
    </row>
    <row r="17" spans="1:4" x14ac:dyDescent="0.2">
      <c r="A17" s="109"/>
      <c r="B17" s="134" t="s">
        <v>157</v>
      </c>
      <c r="C17" s="111">
        <v>0</v>
      </c>
      <c r="D17" s="136"/>
    </row>
    <row r="18" spans="1:4" x14ac:dyDescent="0.2">
      <c r="A18" s="109"/>
      <c r="B18" s="134" t="s">
        <v>156</v>
      </c>
      <c r="C18" s="111">
        <v>0</v>
      </c>
      <c r="D18" s="136"/>
    </row>
    <row r="19" spans="1:4" x14ac:dyDescent="0.2">
      <c r="A19" s="109"/>
      <c r="B19" s="134" t="s">
        <v>155</v>
      </c>
      <c r="C19" s="111">
        <v>0</v>
      </c>
      <c r="D19" s="136"/>
    </row>
    <row r="20" spans="1:4" x14ac:dyDescent="0.2">
      <c r="A20" s="109"/>
      <c r="B20" s="134" t="s">
        <v>154</v>
      </c>
      <c r="C20" s="111">
        <v>0</v>
      </c>
      <c r="D20" s="136"/>
    </row>
    <row r="21" spans="1:4" x14ac:dyDescent="0.2">
      <c r="A21" s="109"/>
      <c r="B21" s="134" t="s">
        <v>153</v>
      </c>
      <c r="C21" s="111">
        <v>0</v>
      </c>
      <c r="D21" s="136"/>
    </row>
    <row r="22" spans="1:4" x14ac:dyDescent="0.2">
      <c r="A22" s="109"/>
      <c r="B22" s="134" t="s">
        <v>152</v>
      </c>
      <c r="C22" s="111">
        <v>0</v>
      </c>
      <c r="D22" s="136"/>
    </row>
    <row r="23" spans="1:4" x14ac:dyDescent="0.2">
      <c r="A23" s="109"/>
      <c r="B23" s="134" t="s">
        <v>151</v>
      </c>
      <c r="C23" s="111">
        <v>0</v>
      </c>
      <c r="D23" s="136"/>
    </row>
    <row r="24" spans="1:4" x14ac:dyDescent="0.2">
      <c r="A24" s="109"/>
      <c r="B24" s="137" t="s">
        <v>150</v>
      </c>
      <c r="C24" s="111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149</v>
      </c>
      <c r="B26" s="132"/>
      <c r="C26" s="141"/>
      <c r="D26" s="133">
        <f>SUM(C27:C33)</f>
        <v>202202.54</v>
      </c>
    </row>
    <row r="27" spans="1:4" x14ac:dyDescent="0.2">
      <c r="A27" s="109"/>
      <c r="B27" s="134" t="s">
        <v>133</v>
      </c>
      <c r="C27" s="111">
        <v>27763.59</v>
      </c>
      <c r="D27" s="135"/>
    </row>
    <row r="28" spans="1:4" x14ac:dyDescent="0.2">
      <c r="A28" s="109"/>
      <c r="B28" s="134" t="s">
        <v>131</v>
      </c>
      <c r="C28" s="111">
        <v>0</v>
      </c>
      <c r="D28" s="136"/>
    </row>
    <row r="29" spans="1:4" x14ac:dyDescent="0.2">
      <c r="A29" s="109"/>
      <c r="B29" s="134" t="s">
        <v>130</v>
      </c>
      <c r="C29" s="111">
        <v>174438.95</v>
      </c>
      <c r="D29" s="136"/>
    </row>
    <row r="30" spans="1:4" x14ac:dyDescent="0.2">
      <c r="A30" s="109"/>
      <c r="B30" s="134" t="s">
        <v>129</v>
      </c>
      <c r="C30" s="111">
        <v>0</v>
      </c>
      <c r="D30" s="136"/>
    </row>
    <row r="31" spans="1:4" x14ac:dyDescent="0.2">
      <c r="A31" s="109"/>
      <c r="B31" s="134" t="s">
        <v>128</v>
      </c>
      <c r="C31" s="111">
        <v>0</v>
      </c>
      <c r="D31" s="136"/>
    </row>
    <row r="32" spans="1:4" x14ac:dyDescent="0.2">
      <c r="A32" s="109"/>
      <c r="B32" s="134" t="s">
        <v>127</v>
      </c>
      <c r="C32" s="111">
        <v>0</v>
      </c>
      <c r="D32" s="136"/>
    </row>
    <row r="33" spans="1:4" x14ac:dyDescent="0.2">
      <c r="A33" s="109"/>
      <c r="B33" s="137" t="s">
        <v>148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147</v>
      </c>
      <c r="B35" s="126"/>
      <c r="C35" s="127"/>
      <c r="D35" s="128">
        <f>+D5-D7+D26</f>
        <v>15259453.07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3" t="s">
        <v>628</v>
      </c>
      <c r="B1" s="158"/>
      <c r="C1" s="158"/>
      <c r="D1" s="158"/>
      <c r="E1" s="158"/>
      <c r="F1" s="158"/>
      <c r="G1" s="84" t="s">
        <v>288</v>
      </c>
      <c r="H1" s="85">
        <f>'Notas a los Edos Financieros'!E1</f>
        <v>2018</v>
      </c>
    </row>
    <row r="2" spans="1:10" ht="18.95" customHeight="1" x14ac:dyDescent="0.2">
      <c r="A2" s="153" t="s">
        <v>626</v>
      </c>
      <c r="B2" s="158"/>
      <c r="C2" s="158"/>
      <c r="D2" s="158"/>
      <c r="E2" s="158"/>
      <c r="F2" s="158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59" t="s">
        <v>629</v>
      </c>
      <c r="B3" s="160"/>
      <c r="C3" s="160"/>
      <c r="D3" s="160"/>
      <c r="E3" s="160"/>
      <c r="F3" s="160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1" t="s">
        <v>40</v>
      </c>
      <c r="B5" s="161"/>
      <c r="C5" s="161"/>
      <c r="D5" s="161"/>
      <c r="E5" s="16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2" t="s">
        <v>44</v>
      </c>
      <c r="C10" s="162"/>
      <c r="D10" s="162"/>
      <c r="E10" s="16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2" t="s">
        <v>48</v>
      </c>
      <c r="C12" s="162"/>
      <c r="D12" s="162"/>
      <c r="E12" s="162"/>
    </row>
    <row r="13" spans="1:8" s="11" customFormat="1" ht="26.1" customHeight="1" x14ac:dyDescent="0.2">
      <c r="A13" s="29" t="s">
        <v>49</v>
      </c>
      <c r="B13" s="162" t="s">
        <v>50</v>
      </c>
      <c r="C13" s="162"/>
      <c r="D13" s="162"/>
      <c r="E13" s="16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3" t="s">
        <v>56</v>
      </c>
      <c r="C22" s="163"/>
      <c r="D22" s="163"/>
      <c r="E22" s="16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abSelected="1"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1" t="s">
        <v>628</v>
      </c>
      <c r="B1" s="152"/>
      <c r="C1" s="152"/>
      <c r="D1" s="152"/>
      <c r="E1" s="152"/>
      <c r="F1" s="152"/>
      <c r="G1" s="70" t="s">
        <v>288</v>
      </c>
      <c r="H1" s="81">
        <v>2018</v>
      </c>
    </row>
    <row r="2" spans="1:8" s="72" customFormat="1" ht="18.95" customHeight="1" x14ac:dyDescent="0.25">
      <c r="A2" s="151" t="s">
        <v>289</v>
      </c>
      <c r="B2" s="152"/>
      <c r="C2" s="152"/>
      <c r="D2" s="152"/>
      <c r="E2" s="152"/>
      <c r="F2" s="152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1" t="s">
        <v>629</v>
      </c>
      <c r="B3" s="152"/>
      <c r="C3" s="152"/>
      <c r="D3" s="152"/>
      <c r="E3" s="152"/>
      <c r="F3" s="152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13150.12</v>
      </c>
      <c r="D15" s="80">
        <v>14616.98</v>
      </c>
      <c r="E15" s="80">
        <v>17633.32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8820212.5199999996</v>
      </c>
      <c r="D16" s="80">
        <v>8015980.6100000003</v>
      </c>
      <c r="E16" s="80">
        <v>7265494.0099999998</v>
      </c>
      <c r="F16" s="80">
        <v>6132227.3499999996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-78</v>
      </c>
      <c r="D20" s="80">
        <v>-78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7300</v>
      </c>
      <c r="D21" s="80">
        <v>7300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229028.39</v>
      </c>
    </row>
    <row r="40" spans="1:8" x14ac:dyDescent="0.2">
      <c r="A40" s="78">
        <v>1151</v>
      </c>
      <c r="B40" s="76" t="s">
        <v>323</v>
      </c>
      <c r="C40" s="80">
        <v>229028.39</v>
      </c>
      <c r="D40" s="164" t="s">
        <v>630</v>
      </c>
      <c r="E40" s="164" t="s">
        <v>631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1694901.58</v>
      </c>
      <c r="D52" s="170">
        <f t="shared" ref="D52:E52" si="0">SUM(D53:D59)</f>
        <v>-11118.16</v>
      </c>
      <c r="E52" s="170">
        <f t="shared" si="0"/>
        <v>-11118.16</v>
      </c>
      <c r="F52" s="165" t="s">
        <v>632</v>
      </c>
      <c r="G52" s="167"/>
      <c r="H52" s="166"/>
      <c r="I52" s="165" t="s">
        <v>633</v>
      </c>
    </row>
    <row r="53" spans="1:9" x14ac:dyDescent="0.2">
      <c r="A53" s="78">
        <v>1231</v>
      </c>
      <c r="B53" s="76" t="s">
        <v>329</v>
      </c>
      <c r="C53" s="80">
        <v>450000</v>
      </c>
      <c r="D53" s="170">
        <v>0</v>
      </c>
      <c r="E53" s="170">
        <v>0</v>
      </c>
      <c r="F53" s="165" t="s">
        <v>632</v>
      </c>
      <c r="G53" s="167">
        <v>0.05</v>
      </c>
      <c r="H53" s="166"/>
      <c r="I53" s="165" t="s">
        <v>633</v>
      </c>
    </row>
    <row r="54" spans="1:9" x14ac:dyDescent="0.2">
      <c r="A54" s="78">
        <v>1232</v>
      </c>
      <c r="B54" s="76" t="s">
        <v>330</v>
      </c>
      <c r="C54" s="80">
        <v>0</v>
      </c>
      <c r="D54" s="170">
        <v>0</v>
      </c>
      <c r="E54" s="170">
        <v>-11118.16</v>
      </c>
      <c r="F54" s="165" t="s">
        <v>632</v>
      </c>
      <c r="G54" s="167"/>
      <c r="H54" s="166"/>
      <c r="I54" s="165" t="s">
        <v>633</v>
      </c>
    </row>
    <row r="55" spans="1:9" x14ac:dyDescent="0.2">
      <c r="A55" s="78">
        <v>1233</v>
      </c>
      <c r="B55" s="76" t="s">
        <v>331</v>
      </c>
      <c r="C55" s="80">
        <v>190597.03</v>
      </c>
      <c r="D55" s="170">
        <v>0</v>
      </c>
      <c r="E55" s="170">
        <v>0</v>
      </c>
      <c r="F55" s="165" t="s">
        <v>632</v>
      </c>
      <c r="G55" s="167">
        <v>3.3000000000000002E-2</v>
      </c>
      <c r="H55" s="166"/>
      <c r="I55" s="165" t="s">
        <v>633</v>
      </c>
    </row>
    <row r="56" spans="1:9" x14ac:dyDescent="0.2">
      <c r="A56" s="78">
        <v>1234</v>
      </c>
      <c r="B56" s="76" t="s">
        <v>332</v>
      </c>
      <c r="C56" s="80">
        <v>986317.77</v>
      </c>
      <c r="D56" s="170">
        <v>-11118.16</v>
      </c>
      <c r="E56" s="170">
        <v>0</v>
      </c>
      <c r="F56" s="165" t="s">
        <v>632</v>
      </c>
      <c r="G56" s="167">
        <v>0.04</v>
      </c>
      <c r="H56" s="166"/>
      <c r="I56" s="165" t="s">
        <v>633</v>
      </c>
    </row>
    <row r="57" spans="1:9" x14ac:dyDescent="0.2">
      <c r="A57" s="78">
        <v>1235</v>
      </c>
      <c r="B57" s="76" t="s">
        <v>333</v>
      </c>
      <c r="C57" s="80">
        <v>67986.78</v>
      </c>
      <c r="D57" s="170">
        <v>0</v>
      </c>
      <c r="E57" s="170">
        <v>0</v>
      </c>
      <c r="F57" s="165" t="s">
        <v>632</v>
      </c>
      <c r="G57" s="167"/>
      <c r="H57" s="166"/>
      <c r="I57" s="165" t="s">
        <v>633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  <c r="F58" s="165" t="s">
        <v>632</v>
      </c>
      <c r="G58" s="167"/>
      <c r="H58" s="166"/>
      <c r="I58" s="165" t="s">
        <v>633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  <c r="F59" s="165" t="s">
        <v>632</v>
      </c>
      <c r="G59" s="167"/>
      <c r="H59" s="166"/>
      <c r="I59" s="165" t="s">
        <v>633</v>
      </c>
    </row>
    <row r="60" spans="1:9" x14ac:dyDescent="0.2">
      <c r="A60" s="78">
        <v>1240</v>
      </c>
      <c r="B60" s="76" t="s">
        <v>336</v>
      </c>
      <c r="C60" s="170">
        <f>C61+C62+C63+C64+C66+C65+C67+C68</f>
        <v>7896452.4100000001</v>
      </c>
      <c r="D60" s="170">
        <v>-1999063.5499999998</v>
      </c>
      <c r="E60" s="170">
        <v>-1999063.5499999998</v>
      </c>
      <c r="F60" s="165" t="s">
        <v>632</v>
      </c>
      <c r="G60" s="167"/>
      <c r="H60" s="166"/>
      <c r="I60" s="165" t="s">
        <v>633</v>
      </c>
    </row>
    <row r="61" spans="1:9" x14ac:dyDescent="0.2">
      <c r="A61" s="78">
        <v>1241</v>
      </c>
      <c r="B61" s="76" t="s">
        <v>337</v>
      </c>
      <c r="C61" s="80">
        <v>339294.84</v>
      </c>
      <c r="D61" s="80">
        <v>0</v>
      </c>
      <c r="E61" s="80">
        <v>0</v>
      </c>
      <c r="F61" s="165" t="s">
        <v>632</v>
      </c>
      <c r="G61" s="167">
        <v>0.1</v>
      </c>
      <c r="H61" s="166"/>
      <c r="I61" s="165" t="s">
        <v>633</v>
      </c>
    </row>
    <row r="62" spans="1:9" x14ac:dyDescent="0.2">
      <c r="A62" s="78">
        <v>1242</v>
      </c>
      <c r="B62" s="76" t="s">
        <v>338</v>
      </c>
      <c r="C62" s="80">
        <v>22200</v>
      </c>
      <c r="D62" s="80">
        <v>0</v>
      </c>
      <c r="E62" s="80">
        <v>0</v>
      </c>
      <c r="F62" s="165" t="s">
        <v>632</v>
      </c>
      <c r="G62" s="167">
        <v>0.2</v>
      </c>
      <c r="H62" s="166"/>
      <c r="I62" s="165" t="s">
        <v>633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  <c r="F63" s="165" t="s">
        <v>632</v>
      </c>
      <c r="G63" s="167"/>
      <c r="H63" s="166"/>
      <c r="I63" s="165" t="s">
        <v>633</v>
      </c>
    </row>
    <row r="64" spans="1:9" x14ac:dyDescent="0.2">
      <c r="A64" s="78">
        <v>1244</v>
      </c>
      <c r="B64" s="76" t="s">
        <v>340</v>
      </c>
      <c r="C64" s="80">
        <v>3176001.67</v>
      </c>
      <c r="D64" s="80">
        <v>0</v>
      </c>
      <c r="E64" s="80">
        <v>0</v>
      </c>
      <c r="F64" s="165" t="s">
        <v>632</v>
      </c>
      <c r="G64" s="168">
        <v>0.2</v>
      </c>
      <c r="H64" s="166"/>
      <c r="I64" s="165" t="s">
        <v>633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  <c r="F65" s="165" t="s">
        <v>632</v>
      </c>
      <c r="G65" s="167"/>
      <c r="H65" s="166"/>
      <c r="I65" s="165" t="s">
        <v>633</v>
      </c>
    </row>
    <row r="66" spans="1:9" x14ac:dyDescent="0.2">
      <c r="A66" s="78">
        <v>1246</v>
      </c>
      <c r="B66" s="76" t="s">
        <v>342</v>
      </c>
      <c r="C66" s="80">
        <v>4358955.9000000004</v>
      </c>
      <c r="D66" s="80">
        <v>0</v>
      </c>
      <c r="E66" s="80">
        <v>0</v>
      </c>
      <c r="F66" s="165" t="s">
        <v>632</v>
      </c>
      <c r="G66" s="167">
        <v>0.1</v>
      </c>
      <c r="H66" s="166"/>
      <c r="I66" s="165" t="s">
        <v>633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  <c r="F67" s="165" t="s">
        <v>632</v>
      </c>
      <c r="G67" s="167"/>
      <c r="H67" s="166"/>
      <c r="I67" s="165" t="s">
        <v>633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  <c r="F68" s="165" t="s">
        <v>632</v>
      </c>
      <c r="G68" s="167"/>
      <c r="H68" s="166"/>
      <c r="I68" s="165" t="s">
        <v>633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364271</v>
      </c>
      <c r="D72" s="80">
        <f t="shared" ref="D72:E72" si="1">SUM(D73:D77)</f>
        <v>0</v>
      </c>
      <c r="E72" s="80">
        <f t="shared" si="1"/>
        <v>-88032.150000000009</v>
      </c>
      <c r="F72" s="169" t="s">
        <v>632</v>
      </c>
    </row>
    <row r="73" spans="1:9" x14ac:dyDescent="0.2">
      <c r="A73" s="78">
        <v>1251</v>
      </c>
      <c r="B73" s="76" t="s">
        <v>347</v>
      </c>
      <c r="C73" s="80">
        <v>340000</v>
      </c>
      <c r="D73" s="80">
        <v>0</v>
      </c>
      <c r="E73" s="171">
        <v>-74916.66</v>
      </c>
      <c r="F73" s="169" t="s">
        <v>632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171">
        <v>0</v>
      </c>
      <c r="F74" s="169" t="s">
        <v>632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171">
        <v>0</v>
      </c>
      <c r="F75" s="169" t="s">
        <v>632</v>
      </c>
    </row>
    <row r="76" spans="1:9" x14ac:dyDescent="0.2">
      <c r="A76" s="78">
        <v>1254</v>
      </c>
      <c r="B76" s="76" t="s">
        <v>350</v>
      </c>
      <c r="C76" s="80">
        <v>24271</v>
      </c>
      <c r="D76" s="80">
        <v>0</v>
      </c>
      <c r="E76" s="171">
        <v>-13115.49</v>
      </c>
      <c r="F76" s="169" t="s">
        <v>632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  <c r="F77" s="169" t="s">
        <v>632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  <c r="F78" s="169" t="s">
        <v>632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  <c r="F79" s="169" t="s">
        <v>632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  <c r="F80" s="169" t="s">
        <v>632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  <c r="F81" s="169" t="s">
        <v>632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  <c r="F82" s="169" t="s">
        <v>632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  <c r="F83" s="169" t="s">
        <v>632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  <c r="F84" s="169" t="s">
        <v>632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1245111.21</v>
      </c>
      <c r="D101" s="171">
        <f>SUM(D102:D110)</f>
        <v>1245111.21</v>
      </c>
      <c r="E101" s="80">
        <f t="shared" ref="D101:E101" si="3">SUM(E102:E110)</f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171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839795</v>
      </c>
      <c r="D103" s="171">
        <v>839795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171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171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171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171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405316.21</v>
      </c>
      <c r="D108" s="171">
        <v>405316.21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7"/>
  <sheetViews>
    <sheetView topLeftCell="A47" zoomScaleNormal="100" workbookViewId="0">
      <selection activeCell="C70" activeCellId="1" sqref="C8 C70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49" t="s">
        <v>628</v>
      </c>
      <c r="B1" s="149"/>
      <c r="C1" s="149"/>
      <c r="D1" s="70" t="s">
        <v>288</v>
      </c>
      <c r="E1" s="81">
        <v>2018</v>
      </c>
    </row>
    <row r="2" spans="1:5" s="72" customFormat="1" ht="18.95" customHeight="1" x14ac:dyDescent="0.25">
      <c r="A2" s="149" t="s">
        <v>403</v>
      </c>
      <c r="B2" s="149"/>
      <c r="C2" s="149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49" t="s">
        <v>629</v>
      </c>
      <c r="B3" s="149"/>
      <c r="C3" s="149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17444356.680000003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17004258.260000002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16606616.4</v>
      </c>
    </row>
    <row r="30" spans="1:3" x14ac:dyDescent="0.2">
      <c r="A30" s="78">
        <v>4144</v>
      </c>
      <c r="B30" s="76" t="s">
        <v>427</v>
      </c>
      <c r="C30" s="80">
        <v>397641.86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48729.37</v>
      </c>
    </row>
    <row r="33" spans="1:3" x14ac:dyDescent="0.2">
      <c r="A33" s="78">
        <v>4151</v>
      </c>
      <c r="B33" s="76" t="s">
        <v>430</v>
      </c>
      <c r="C33" s="80">
        <v>8550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40179.370000000003</v>
      </c>
    </row>
    <row r="37" spans="1:3" x14ac:dyDescent="0.2">
      <c r="A37" s="78">
        <v>4160</v>
      </c>
      <c r="B37" s="76" t="s">
        <v>434</v>
      </c>
      <c r="C37" s="80">
        <f>SUM(C38:C46)</f>
        <v>4115.92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4115.92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387253.13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387253.13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1228033</v>
      </c>
    </row>
    <row r="56" spans="1:3" x14ac:dyDescent="0.2">
      <c r="A56" s="78">
        <v>4210</v>
      </c>
      <c r="B56" s="76" t="s">
        <v>453</v>
      </c>
      <c r="C56" s="80">
        <f>SUM(C57:C59)</f>
        <v>758101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758101</v>
      </c>
    </row>
    <row r="60" spans="1:3" x14ac:dyDescent="0.2">
      <c r="A60" s="78">
        <v>4220</v>
      </c>
      <c r="B60" s="76" t="s">
        <v>457</v>
      </c>
      <c r="C60" s="80">
        <f>SUM(C61:C66)</f>
        <v>469932</v>
      </c>
    </row>
    <row r="61" spans="1:3" x14ac:dyDescent="0.2">
      <c r="A61" s="78">
        <v>4221</v>
      </c>
      <c r="B61" s="76" t="s">
        <v>458</v>
      </c>
      <c r="C61" s="80">
        <v>469932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175958.12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175958.12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175958.12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15259453.069999998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15000502.289999999</v>
      </c>
      <c r="D97" s="83">
        <f>C97/$C$96</f>
        <v>0.98303014014905321</v>
      </c>
    </row>
    <row r="98" spans="1:4" x14ac:dyDescent="0.2">
      <c r="A98" s="78">
        <v>5110</v>
      </c>
      <c r="B98" s="76" t="s">
        <v>487</v>
      </c>
      <c r="C98" s="80">
        <f>SUM(C99:C104)</f>
        <v>5270711.07</v>
      </c>
      <c r="D98" s="83">
        <f t="shared" ref="D98:D161" si="0">C98/$C$96</f>
        <v>0.345406289846796</v>
      </c>
    </row>
    <row r="99" spans="1:4" x14ac:dyDescent="0.2">
      <c r="A99" s="78">
        <v>5111</v>
      </c>
      <c r="B99" s="76" t="s">
        <v>488</v>
      </c>
      <c r="C99" s="80">
        <v>1704910.13</v>
      </c>
      <c r="D99" s="83">
        <f t="shared" si="0"/>
        <v>0.11172812827425931</v>
      </c>
    </row>
    <row r="100" spans="1:4" x14ac:dyDescent="0.2">
      <c r="A100" s="78">
        <v>5112</v>
      </c>
      <c r="B100" s="76" t="s">
        <v>489</v>
      </c>
      <c r="C100" s="80">
        <v>2224142.34</v>
      </c>
      <c r="D100" s="83">
        <f t="shared" si="0"/>
        <v>0.14575504965984998</v>
      </c>
    </row>
    <row r="101" spans="1:4" x14ac:dyDescent="0.2">
      <c r="A101" s="78">
        <v>5113</v>
      </c>
      <c r="B101" s="76" t="s">
        <v>490</v>
      </c>
      <c r="C101" s="80">
        <v>469885.36</v>
      </c>
      <c r="D101" s="83">
        <f t="shared" si="0"/>
        <v>3.0793066949679346E-2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871773.24</v>
      </c>
      <c r="D103" s="83">
        <f t="shared" si="0"/>
        <v>5.7130044963007318E-2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2444256.81</v>
      </c>
      <c r="D105" s="83">
        <f t="shared" si="0"/>
        <v>0.16017984385072068</v>
      </c>
    </row>
    <row r="106" spans="1:4" x14ac:dyDescent="0.2">
      <c r="A106" s="78">
        <v>5121</v>
      </c>
      <c r="B106" s="76" t="s">
        <v>495</v>
      </c>
      <c r="C106" s="80">
        <v>124335.77</v>
      </c>
      <c r="D106" s="83">
        <f t="shared" si="0"/>
        <v>8.1481144461490202E-3</v>
      </c>
    </row>
    <row r="107" spans="1:4" x14ac:dyDescent="0.2">
      <c r="A107" s="78">
        <v>5122</v>
      </c>
      <c r="B107" s="76" t="s">
        <v>496</v>
      </c>
      <c r="C107" s="80">
        <v>26798.23</v>
      </c>
      <c r="D107" s="83">
        <f t="shared" si="0"/>
        <v>1.7561723789881547E-3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992221.49</v>
      </c>
      <c r="D109" s="83">
        <f t="shared" si="0"/>
        <v>6.5023397984735248E-2</v>
      </c>
    </row>
    <row r="110" spans="1:4" x14ac:dyDescent="0.2">
      <c r="A110" s="78">
        <v>5125</v>
      </c>
      <c r="B110" s="76" t="s">
        <v>499</v>
      </c>
      <c r="C110" s="80">
        <v>95012.5</v>
      </c>
      <c r="D110" s="83">
        <f t="shared" si="0"/>
        <v>6.2264682465450914E-3</v>
      </c>
    </row>
    <row r="111" spans="1:4" x14ac:dyDescent="0.2">
      <c r="A111" s="78">
        <v>5126</v>
      </c>
      <c r="B111" s="76" t="s">
        <v>500</v>
      </c>
      <c r="C111" s="80">
        <v>480310.86</v>
      </c>
      <c r="D111" s="83">
        <f t="shared" si="0"/>
        <v>3.1476282786588761E-2</v>
      </c>
    </row>
    <row r="112" spans="1:4" x14ac:dyDescent="0.2">
      <c r="A112" s="78">
        <v>5127</v>
      </c>
      <c r="B112" s="76" t="s">
        <v>501</v>
      </c>
      <c r="C112" s="80">
        <v>30905.01</v>
      </c>
      <c r="D112" s="83">
        <f t="shared" si="0"/>
        <v>2.0253026014909461E-3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694672.95</v>
      </c>
      <c r="D114" s="83">
        <f t="shared" si="0"/>
        <v>4.5524105406223453E-2</v>
      </c>
    </row>
    <row r="115" spans="1:4" x14ac:dyDescent="0.2">
      <c r="A115" s="78">
        <v>5130</v>
      </c>
      <c r="B115" s="76" t="s">
        <v>504</v>
      </c>
      <c r="C115" s="80">
        <f>SUM(C116:C124)</f>
        <v>7285534.4099999992</v>
      </c>
      <c r="D115" s="83">
        <f t="shared" si="0"/>
        <v>0.47744400645153662</v>
      </c>
    </row>
    <row r="116" spans="1:4" x14ac:dyDescent="0.2">
      <c r="A116" s="78">
        <v>5131</v>
      </c>
      <c r="B116" s="76" t="s">
        <v>505</v>
      </c>
      <c r="C116" s="80">
        <v>5116268.87</v>
      </c>
      <c r="D116" s="83">
        <f t="shared" si="0"/>
        <v>0.33528520626067237</v>
      </c>
    </row>
    <row r="117" spans="1:4" x14ac:dyDescent="0.2">
      <c r="A117" s="78">
        <v>5132</v>
      </c>
      <c r="B117" s="76" t="s">
        <v>506</v>
      </c>
      <c r="C117" s="80">
        <v>85364.02</v>
      </c>
      <c r="D117" s="83">
        <f t="shared" si="0"/>
        <v>5.5941729764761496E-3</v>
      </c>
    </row>
    <row r="118" spans="1:4" x14ac:dyDescent="0.2">
      <c r="A118" s="78">
        <v>5133</v>
      </c>
      <c r="B118" s="76" t="s">
        <v>507</v>
      </c>
      <c r="C118" s="80">
        <v>397619.04</v>
      </c>
      <c r="D118" s="83">
        <f t="shared" si="0"/>
        <v>2.6057227488822443E-2</v>
      </c>
    </row>
    <row r="119" spans="1:4" x14ac:dyDescent="0.2">
      <c r="A119" s="78">
        <v>5134</v>
      </c>
      <c r="B119" s="76" t="s">
        <v>508</v>
      </c>
      <c r="C119" s="80">
        <v>132559.76999999999</v>
      </c>
      <c r="D119" s="83">
        <f t="shared" si="0"/>
        <v>8.6870590572221597E-3</v>
      </c>
    </row>
    <row r="120" spans="1:4" x14ac:dyDescent="0.2">
      <c r="A120" s="78">
        <v>5135</v>
      </c>
      <c r="B120" s="76" t="s">
        <v>509</v>
      </c>
      <c r="C120" s="80">
        <v>464429.56</v>
      </c>
      <c r="D120" s="83">
        <f t="shared" si="0"/>
        <v>3.0435531199546461E-2</v>
      </c>
    </row>
    <row r="121" spans="1:4" x14ac:dyDescent="0.2">
      <c r="A121" s="78">
        <v>5136</v>
      </c>
      <c r="B121" s="76" t="s">
        <v>510</v>
      </c>
      <c r="C121" s="80">
        <v>17847.86</v>
      </c>
      <c r="D121" s="83">
        <f t="shared" si="0"/>
        <v>1.1696264550325724E-3</v>
      </c>
    </row>
    <row r="122" spans="1:4" x14ac:dyDescent="0.2">
      <c r="A122" s="78">
        <v>5137</v>
      </c>
      <c r="B122" s="76" t="s">
        <v>511</v>
      </c>
      <c r="C122" s="80">
        <v>1229.1199999999999</v>
      </c>
      <c r="D122" s="83">
        <f t="shared" si="0"/>
        <v>8.0548103156884634E-5</v>
      </c>
    </row>
    <row r="123" spans="1:4" x14ac:dyDescent="0.2">
      <c r="A123" s="78">
        <v>5138</v>
      </c>
      <c r="B123" s="76" t="s">
        <v>512</v>
      </c>
      <c r="C123" s="80">
        <v>11016.62</v>
      </c>
      <c r="D123" s="83">
        <f t="shared" si="0"/>
        <v>7.2195379149326232E-4</v>
      </c>
    </row>
    <row r="124" spans="1:4" x14ac:dyDescent="0.2">
      <c r="A124" s="78">
        <v>5139</v>
      </c>
      <c r="B124" s="76" t="s">
        <v>513</v>
      </c>
      <c r="C124" s="80">
        <v>1059199.55</v>
      </c>
      <c r="D124" s="83">
        <f t="shared" si="0"/>
        <v>6.9412681119114333E-2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56748.24</v>
      </c>
      <c r="D125" s="83">
        <f t="shared" si="0"/>
        <v>3.7188908239160108E-3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56748.24</v>
      </c>
      <c r="D140" s="83">
        <f t="shared" si="0"/>
        <v>3.7188908239160108E-3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56748.24</v>
      </c>
      <c r="D142" s="83">
        <f t="shared" si="0"/>
        <v>3.7188908239160108E-3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202202.54</v>
      </c>
      <c r="D183" s="83">
        <f t="shared" si="1"/>
        <v>1.3250969027030799E-2</v>
      </c>
    </row>
    <row r="184" spans="1:4" x14ac:dyDescent="0.2">
      <c r="A184" s="78">
        <v>5510</v>
      </c>
      <c r="B184" s="76" t="s">
        <v>566</v>
      </c>
      <c r="C184" s="80">
        <f>SUM(C185:C192)</f>
        <v>27763.59</v>
      </c>
      <c r="D184" s="83">
        <f t="shared" si="1"/>
        <v>1.8194354589669446E-3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27763.59</v>
      </c>
      <c r="D192" s="83">
        <f t="shared" si="1"/>
        <v>1.8194354589669446E-3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174438.95</v>
      </c>
      <c r="D196" s="83">
        <f t="shared" si="1"/>
        <v>1.1431533568063854E-2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174438.95</v>
      </c>
      <c r="D201" s="83">
        <f t="shared" si="1"/>
        <v>1.1431533568063854E-2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2" workbookViewId="0">
      <selection activeCell="F20" sqref="F20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3" t="s">
        <v>628</v>
      </c>
      <c r="B1" s="153"/>
      <c r="C1" s="153"/>
      <c r="D1" s="84" t="s">
        <v>288</v>
      </c>
      <c r="E1" s="85">
        <v>2018</v>
      </c>
    </row>
    <row r="2" spans="1:5" ht="18.95" customHeight="1" x14ac:dyDescent="0.2">
      <c r="A2" s="153" t="s">
        <v>594</v>
      </c>
      <c r="B2" s="153"/>
      <c r="C2" s="153"/>
      <c r="D2" s="84" t="s">
        <v>290</v>
      </c>
      <c r="E2" s="85" t="str">
        <f>ESF!H2</f>
        <v>Trimestral</v>
      </c>
    </row>
    <row r="3" spans="1:5" ht="18.95" customHeight="1" x14ac:dyDescent="0.2">
      <c r="A3" s="153" t="s">
        <v>629</v>
      </c>
      <c r="B3" s="153"/>
      <c r="C3" s="153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-1351638.95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3588894.73</v>
      </c>
    </row>
    <row r="15" spans="1:5" x14ac:dyDescent="0.2">
      <c r="A15" s="90">
        <v>3220</v>
      </c>
      <c r="B15" s="86" t="s">
        <v>599</v>
      </c>
      <c r="C15" s="91">
        <v>14255313.74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42" workbookViewId="0">
      <selection activeCell="E62" sqref="E62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3" t="s">
        <v>628</v>
      </c>
      <c r="B1" s="153"/>
      <c r="C1" s="153"/>
      <c r="D1" s="84" t="s">
        <v>288</v>
      </c>
      <c r="E1" s="85">
        <v>2018</v>
      </c>
    </row>
    <row r="2" spans="1:5" s="92" customFormat="1" ht="18.95" customHeight="1" x14ac:dyDescent="0.25">
      <c r="A2" s="153" t="s">
        <v>612</v>
      </c>
      <c r="B2" s="153"/>
      <c r="C2" s="153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3" t="s">
        <v>629</v>
      </c>
      <c r="B3" s="153"/>
      <c r="C3" s="153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810656.57</v>
      </c>
      <c r="D10" s="91">
        <v>124223.81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810656.57</v>
      </c>
      <c r="D15" s="91">
        <f>SUM(D8:D14)</f>
        <v>124223.81</v>
      </c>
    </row>
    <row r="16" spans="1:5" x14ac:dyDescent="0.2">
      <c r="D16" s="147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1694901.58</v>
      </c>
    </row>
    <row r="21" spans="1:5" x14ac:dyDescent="0.2">
      <c r="A21" s="90">
        <v>1231</v>
      </c>
      <c r="B21" s="86" t="s">
        <v>329</v>
      </c>
      <c r="C21" s="91">
        <v>450000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190597.03</v>
      </c>
    </row>
    <row r="24" spans="1:5" x14ac:dyDescent="0.2">
      <c r="A24" s="90">
        <v>1234</v>
      </c>
      <c r="B24" s="86" t="s">
        <v>332</v>
      </c>
      <c r="C24" s="91">
        <v>986317.77</v>
      </c>
    </row>
    <row r="25" spans="1:5" x14ac:dyDescent="0.2">
      <c r="A25" s="90">
        <v>1235</v>
      </c>
      <c r="B25" s="86" t="s">
        <v>333</v>
      </c>
      <c r="C25" s="91">
        <v>67986.78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7896452.4100000001</v>
      </c>
    </row>
    <row r="29" spans="1:5" x14ac:dyDescent="0.2">
      <c r="A29" s="90">
        <v>1241</v>
      </c>
      <c r="B29" s="86" t="s">
        <v>337</v>
      </c>
      <c r="C29" s="91">
        <v>339294.84</v>
      </c>
    </row>
    <row r="30" spans="1:5" x14ac:dyDescent="0.2">
      <c r="A30" s="90">
        <v>1242</v>
      </c>
      <c r="B30" s="86" t="s">
        <v>338</v>
      </c>
      <c r="C30" s="91">
        <v>22200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3176001.67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4358955.9000000004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364271</v>
      </c>
    </row>
    <row r="38" spans="1:5" x14ac:dyDescent="0.2">
      <c r="A38" s="90">
        <v>1251</v>
      </c>
      <c r="B38" s="86" t="s">
        <v>347</v>
      </c>
      <c r="C38" s="91">
        <v>340000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24271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202202.54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27763.59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27763.59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174438.95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174438.95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2018-03-08T17:54:20Z</cp:lastPrinted>
  <dcterms:created xsi:type="dcterms:W3CDTF">2012-12-11T20:36:24Z</dcterms:created>
  <dcterms:modified xsi:type="dcterms:W3CDTF">2018-10-04T21:31:22Z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